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  <sheet name="Cable Dat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<sst xmlns="http://schemas.openxmlformats.org/spreadsheetml/2006/main" count="62" uniqueCount="39">
  <si>
    <t xml:space="preserve">Street Lighting Voltage Drop Calculator</t>
  </si>
  <si>
    <t xml:space="preserve">Enter values in blue cells only. Results update automatically.</t>
  </si>
  <si>
    <t xml:space="preserve">1. SYSTEM &amp; SUPPLY</t>
  </si>
  <si>
    <t xml:space="preserve">System Voltage (V)</t>
  </si>
  <si>
    <t xml:space="preserve">Phase Type</t>
  </si>
  <si>
    <t xml:space="preserve">Single Phase</t>
  </si>
  <si>
    <t xml:space="preserve">Power Factor of Lamp/Ballast</t>
  </si>
  <si>
    <t xml:space="preserve">Max. Permissible Voltage Drop (%)</t>
  </si>
  <si>
    <t xml:space="preserve">2. LIGHTING LOAD</t>
  </si>
  <si>
    <t xml:space="preserve">Wattage per Lamp / Fixture (W)</t>
  </si>
  <si>
    <t xml:space="preserve">Number of Lamps / Poles on this Circuit</t>
  </si>
  <si>
    <t xml:space="preserve">Spacing Between Poles (m)</t>
  </si>
  <si>
    <t xml:space="preserve">Distance: Panel/Source to First Pole (m)</t>
  </si>
  <si>
    <t xml:space="preserve">3. CABLE</t>
  </si>
  <si>
    <t xml:space="preserve">Conductor Material</t>
  </si>
  <si>
    <t xml:space="preserve">Copper</t>
  </si>
  <si>
    <t xml:space="preserve">Cable Cross-Section (mm²)</t>
  </si>
  <si>
    <t xml:space="preserve">Cable Resistance (Ω/km)</t>
  </si>
  <si>
    <t xml:space="preserve">4. RESULTS</t>
  </si>
  <si>
    <t xml:space="preserve">Current per Lamp (A)</t>
  </si>
  <si>
    <t xml:space="preserve">Total Circuit Current (A)</t>
  </si>
  <si>
    <t xml:space="preserve">Multiplying Factor (2 for 1-ph, √3 for 3-ph)</t>
  </si>
  <si>
    <t xml:space="preserve">Cumulative Cable Moment (A·m)</t>
  </si>
  <si>
    <t xml:space="preserve">Total Voltage Drop (V)</t>
  </si>
  <si>
    <t xml:space="preserve">Total Voltage Drop (%)</t>
  </si>
  <si>
    <t xml:space="preserve">Voltage at Last Pole (V)</t>
  </si>
  <si>
    <t xml:space="preserve">Result</t>
  </si>
  <si>
    <t xml:space="preserve">Notes</t>
  </si>
  <si>
    <t xml:space="preserve">• This tool uses the standard 'moment method' for equally spaced street lighting loads (2 x I x R x moment / 1000).</t>
  </si>
  <si>
    <t xml:space="preserve">• Typical design limit for street lighting circuits is 3% voltage drop end-to-end (some standards allow up to 5%).</t>
  </si>
  <si>
    <t xml:space="preserve">• For 3-phase balanced circuits, current per lamp is still calculated line-to-neutral (single-phase load per pole).</t>
  </si>
  <si>
    <t xml:space="preserve">• Cable resistance values (Ω/km) are approximate at normal operating temperature — see 'Cable Data' sheet.</t>
  </si>
  <si>
    <t xml:space="preserve">• For unequal pole spacing or mixed loads, calculate voltage drop pole-by-pole using the same R and I x d x 2(or √3)/1000 logic.</t>
  </si>
  <si>
    <t xml:space="preserve">Cable Resistance Reference Table</t>
  </si>
  <si>
    <t xml:space="preserve">Material</t>
  </si>
  <si>
    <t xml:space="preserve">Size (mm²)</t>
  </si>
  <si>
    <t xml:space="preserve">Resistance (Ω/km)</t>
  </si>
  <si>
    <t xml:space="preserve">Aluminum</t>
  </si>
  <si>
    <t xml:space="preserve">Values are typical approximations for PVC-insulated copper/aluminum conductors at normal operating temperature. Replace with manufacturer datasheet values for detailed design.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</si>
</sst>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"/>
    <numFmt numFmtId="166" formatCode="General"/>
    <numFmt numFmtId="167" formatCode="0.00"/>
    <numFmt numFmtId="168" formatCode="#,##0"/>
    <numFmt numFmtId="169" formatCode="0.00%"/>
    <numFmt numFmtId="170" formatCode="0.0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9"/>
      <color rgb="FF8080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3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5395"/>
        <bgColor rgb="FF1F3864"/>
      </patternFill>
    </fill>
    <fill>
      <patternFill patternType="solid">
        <fgColor rgb="FFFFFFFF"/>
        <bgColor rgb="FFFFFFCC"/>
      </patternFill>
    </fill>
    <fill>
      <patternFill patternType="solid">
        <fgColor rgb="FFDCE6F1"/>
        <bgColor rgb="FFC6EFC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2E5395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2:F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4" min="3" style="0" width="16"/>
    <col collapsed="false" customWidth="true" hidden="false" outlineLevel="0" max="5" min="5" style="0" width="22"/>
    <col collapsed="false" customWidth="true" hidden="false" outlineLevel="0" max="6" min="6" style="0" width="30"/>
  </cols>
  <sheetData>
    <row r="2" customFormat="false" ht="30" hidden="false" customHeight="true" outlineLevel="0" collapsed="false">
      <c r="B2" s="1" t="s">
        <v>0</v>
      </c>
      <c r="C2" s="1"/>
      <c r="D2" s="1"/>
      <c r="E2" s="1"/>
      <c r="F2" s="1"/>
    </row>
    <row r="3" customFormat="false" ht="15" hidden="false" customHeight="false" outlineLevel="0" collapsed="false">
      <c r="B3" s="2" t="s">
        <v>1</v>
      </c>
      <c r="C3" s="2"/>
      <c r="D3" s="2"/>
      <c r="E3" s="2"/>
      <c r="F3" s="2"/>
    </row>
    <row r="5" customFormat="false" ht="19.5" hidden="false" customHeight="true" outlineLevel="0" collapsed="false">
      <c r="B5" s="3" t="s">
        <v>2</v>
      </c>
      <c r="C5" s="3"/>
    </row>
    <row r="6" customFormat="false" ht="18" hidden="false" customHeight="true" outlineLevel="0" collapsed="false">
      <c r="B6" s="4" t="s">
        <v>3</v>
      </c>
      <c r="C6" s="5" t="n">
        <v>230</v>
      </c>
    </row>
    <row r="7" customFormat="false" ht="18" hidden="false" customHeight="true" outlineLevel="0" collapsed="false">
      <c r="B7" s="4" t="s">
        <v>4</v>
      </c>
      <c r="C7" s="5" t="s">
        <v>5</v>
      </c>
    </row>
    <row r="8" customFormat="false" ht="18" hidden="false" customHeight="true" outlineLevel="0" collapsed="false">
      <c r="B8" s="4" t="s">
        <v>6</v>
      </c>
      <c r="C8" s="5" t="n">
        <v>0.9</v>
      </c>
    </row>
    <row r="9" customFormat="false" ht="18" hidden="false" customHeight="true" outlineLevel="0" collapsed="false">
      <c r="B9" s="4" t="s">
        <v>7</v>
      </c>
      <c r="C9" s="6" t="n">
        <v>3</v>
      </c>
    </row>
    <row r="11" customFormat="false" ht="19.5" hidden="false" customHeight="true" outlineLevel="0" collapsed="false">
      <c r="B11" s="3" t="s">
        <v>8</v>
      </c>
      <c r="C11" s="3"/>
    </row>
    <row r="12" customFormat="false" ht="18" hidden="false" customHeight="true" outlineLevel="0" collapsed="false">
      <c r="B12" s="4" t="s">
        <v>9</v>
      </c>
      <c r="C12" s="5" t="n">
        <v>150</v>
      </c>
    </row>
    <row r="13" customFormat="false" ht="18" hidden="false" customHeight="true" outlineLevel="0" collapsed="false">
      <c r="B13" s="4" t="s">
        <v>10</v>
      </c>
      <c r="C13" s="5" t="n">
        <v>20</v>
      </c>
    </row>
    <row r="14" customFormat="false" ht="18" hidden="false" customHeight="true" outlineLevel="0" collapsed="false">
      <c r="B14" s="4" t="s">
        <v>11</v>
      </c>
      <c r="C14" s="5" t="n">
        <v>30</v>
      </c>
    </row>
    <row r="15" customFormat="false" ht="18" hidden="false" customHeight="true" outlineLevel="0" collapsed="false">
      <c r="B15" s="4" t="s">
        <v>12</v>
      </c>
      <c r="C15" s="5" t="n">
        <v>15</v>
      </c>
    </row>
    <row r="17" customFormat="false" ht="19.5" hidden="false" customHeight="true" outlineLevel="0" collapsed="false">
      <c r="B17" s="3" t="s">
        <v>13</v>
      </c>
      <c r="C17" s="3"/>
    </row>
    <row r="18" customFormat="false" ht="18" hidden="false" customHeight="true" outlineLevel="0" collapsed="false">
      <c r="B18" s="4" t="s">
        <v>14</v>
      </c>
      <c r="C18" s="5" t="s">
        <v>15</v>
      </c>
    </row>
    <row r="19" customFormat="false" ht="18" hidden="false" customHeight="true" outlineLevel="0" collapsed="false">
      <c r="B19" s="4" t="s">
        <v>16</v>
      </c>
      <c r="C19" s="5" t="n">
        <v>4</v>
      </c>
    </row>
    <row r="20" customFormat="false" ht="18" hidden="false" customHeight="true" outlineLevel="0" collapsed="false">
      <c r="B20" s="4" t="s">
        <v>17</v>
      </c>
      <c r="C20" s="7" t="n">
        <f aca="false">IFERROR(IF(SUMPRODUCT(('Cable Data'!$B$4:$B$27=C18)*('Cable Data'!$C$4:$C$27=C19))=0,NA(),SUMPRODUCT(('Cable Data'!$B$4:$B$27=C18)*('Cable Data'!$C$4:$C$27=C19)*'Cable Data'!$D$4:$D$27)),"check size")</f>
        <v>4.95</v>
      </c>
    </row>
    <row r="22" customFormat="false" ht="19.5" hidden="false" customHeight="true" outlineLevel="0" collapsed="false">
      <c r="B22" s="3" t="s">
        <v>18</v>
      </c>
      <c r="C22" s="3"/>
    </row>
    <row r="23" customFormat="false" ht="18" hidden="false" customHeight="true" outlineLevel="0" collapsed="false">
      <c r="B23" s="4" t="s">
        <v>19</v>
      </c>
      <c r="C23" s="8" t="n">
        <f aca="false">C12/(C6*C8)</f>
        <v>0.72463768115942</v>
      </c>
    </row>
    <row r="24" customFormat="false" ht="18" hidden="false" customHeight="true" outlineLevel="0" collapsed="false">
      <c r="B24" s="4" t="s">
        <v>20</v>
      </c>
      <c r="C24" s="8" t="n">
        <f aca="false">C23*C13</f>
        <v>14.4927536231884</v>
      </c>
    </row>
    <row r="25" customFormat="false" ht="18" hidden="false" customHeight="true" outlineLevel="0" collapsed="false">
      <c r="B25" s="4" t="s">
        <v>21</v>
      </c>
      <c r="C25" s="8" t="n">
        <f aca="false">IF(C7="Single Phase",2,SQRT(3))</f>
        <v>2</v>
      </c>
    </row>
    <row r="26" customFormat="false" ht="18" hidden="false" customHeight="true" outlineLevel="0" collapsed="false">
      <c r="B26" s="4" t="s">
        <v>22</v>
      </c>
      <c r="C26" s="9" t="n">
        <f aca="false">C23*(C13*C15+C14*C13*(C13+1)/2)</f>
        <v>4782.60869565217</v>
      </c>
    </row>
    <row r="27" customFormat="false" ht="18" hidden="false" customHeight="true" outlineLevel="0" collapsed="false">
      <c r="B27" s="4" t="s">
        <v>23</v>
      </c>
      <c r="C27" s="8" t="n">
        <f aca="false">C25*C20*C26/1000</f>
        <v>47.3478260869565</v>
      </c>
    </row>
    <row r="28" customFormat="false" ht="18" hidden="false" customHeight="true" outlineLevel="0" collapsed="false">
      <c r="B28" s="4" t="s">
        <v>24</v>
      </c>
      <c r="C28" s="10" t="n">
        <f aca="false">C27/C6</f>
        <v>0.20586011342155</v>
      </c>
    </row>
    <row r="29" customFormat="false" ht="18" hidden="false" customHeight="true" outlineLevel="0" collapsed="false">
      <c r="B29" s="4" t="s">
        <v>25</v>
      </c>
      <c r="C29" s="8" t="n">
        <f aca="false">C6-C27</f>
        <v>182.652173913043</v>
      </c>
    </row>
    <row r="30" customFormat="false" ht="18" hidden="false" customHeight="true" outlineLevel="0" collapsed="false">
      <c r="B30" s="4" t="s">
        <v>26</v>
      </c>
      <c r="C30" s="11" t="str">
        <f aca="false">IF(C28&lt;=C9/100,"PASS","FAIL")</f>
        <v>FAIL</v>
      </c>
    </row>
    <row r="32" customFormat="false" ht="19.5" hidden="false" customHeight="true" outlineLevel="0" collapsed="false">
      <c r="B32" s="12" t="s">
        <v>27</v>
      </c>
      <c r="C32" s="12"/>
      <c r="D32" s="12"/>
      <c r="E32" s="12"/>
      <c r="F32" s="12"/>
    </row>
    <row r="33" customFormat="false" ht="13.5" hidden="false" customHeight="true" outlineLevel="0" collapsed="false">
      <c r="B33" s="13" t="s">
        <v>28</v>
      </c>
      <c r="C33" s="13"/>
      <c r="D33" s="13"/>
      <c r="E33" s="13"/>
      <c r="F33" s="13"/>
    </row>
    <row r="34" customFormat="false" ht="13.5" hidden="false" customHeight="true" outlineLevel="0" collapsed="false">
      <c r="B34" s="13" t="s">
        <v>29</v>
      </c>
      <c r="C34" s="13"/>
      <c r="D34" s="13"/>
      <c r="E34" s="13"/>
      <c r="F34" s="13"/>
    </row>
    <row r="35" customFormat="false" ht="13.5" hidden="false" customHeight="true" outlineLevel="0" collapsed="false">
      <c r="B35" s="13" t="s">
        <v>30</v>
      </c>
      <c r="C35" s="13"/>
      <c r="D35" s="13"/>
      <c r="E35" s="13"/>
      <c r="F35" s="13"/>
    </row>
    <row r="36" customFormat="false" ht="13.5" hidden="false" customHeight="true" outlineLevel="0" collapsed="false">
      <c r="B36" s="13" t="s">
        <v>31</v>
      </c>
      <c r="C36" s="13"/>
      <c r="D36" s="13"/>
      <c r="E36" s="13"/>
      <c r="F36" s="13"/>
    </row>
    <row r="37" customFormat="false" ht="13.5" hidden="false" customHeight="true" outlineLevel="0" collapsed="false">
      <c r="B37" s="13" t="s">
        <v>32</v>
      </c>
      <c r="C37" s="13"/>
      <c r="D37" s="13"/>
      <c r="E37" s="13"/>
      <c r="F37" s="13"/>
    </row>
  </sheetData>
  <mergeCells count="12">
    <mergeCell ref="B2:F2"/>
    <mergeCell ref="B3:F3"/>
    <mergeCell ref="B5:C5"/>
    <mergeCell ref="B11:C11"/>
    <mergeCell ref="B17:C17"/>
    <mergeCell ref="B22:C22"/>
    <mergeCell ref="B32:F32"/>
    <mergeCell ref="B33:F33"/>
    <mergeCell ref="B34:F34"/>
    <mergeCell ref="B35:F35"/>
    <mergeCell ref="B36:F36"/>
    <mergeCell ref="B37:F37"/>
  </mergeCells>
  <conditionalFormatting sqref="C30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1">
      <formula>"FAIL"</formula>
    </cfRule>
  </conditionalFormatting>
  <dataValidations count="3">
    <dataValidation allowBlank="false" errorStyle="stop" operator="between" showDropDown="false" showErrorMessage="false" showInputMessage="false" sqref="C7" type="list">
      <formula1>"Single Phase,Three Phase"</formula1>
      <formula2>0</formula2>
    </dataValidation>
    <dataValidation allowBlank="false" errorStyle="stop" operator="between" showDropDown="false" showErrorMessage="false" showInputMessage="false" sqref="C18" type="list">
      <formula1>"Copper,Aluminum"</formula1>
      <formula2>0</formula2>
    </dataValidation>
    <dataValidation allowBlank="false" errorStyle="stop" operator="between" showDropDown="false" showErrorMessage="false" showInputMessage="false" sqref="C19" type="list">
      <formula1>"1.5,2.5,4,6,10,16,25,35,50,70,95,120"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08080"/>
    <pageSetUpPr fitToPage="false"/>
  </sheetPr>
  <dimension ref="B2:D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3" min="2" style="0" width="16"/>
    <col collapsed="false" customWidth="true" hidden="false" outlineLevel="0" max="4" min="4" style="0" width="18"/>
  </cols>
  <sheetData>
    <row r="2" customFormat="false" ht="25.5" hidden="false" customHeight="true" outlineLevel="0" collapsed="false">
      <c r="B2" s="14" t="s">
        <v>33</v>
      </c>
      <c r="C2" s="14"/>
      <c r="D2" s="14"/>
    </row>
    <row r="3" customFormat="false" ht="18" hidden="false" customHeight="true" outlineLevel="0" collapsed="false">
      <c r="B3" s="15" t="s">
        <v>34</v>
      </c>
      <c r="C3" s="15" t="s">
        <v>35</v>
      </c>
      <c r="D3" s="15" t="s">
        <v>36</v>
      </c>
    </row>
    <row r="4" customFormat="false" ht="15" hidden="false" customHeight="false" outlineLevel="0" collapsed="false">
      <c r="B4" s="16" t="s">
        <v>15</v>
      </c>
      <c r="C4" s="16" t="n">
        <v>1.5</v>
      </c>
      <c r="D4" s="17" t="n">
        <v>13.3</v>
      </c>
    </row>
    <row r="5" customFormat="false" ht="15" hidden="false" customHeight="false" outlineLevel="0" collapsed="false">
      <c r="B5" s="16" t="s">
        <v>15</v>
      </c>
      <c r="C5" s="16" t="n">
        <v>2.5</v>
      </c>
      <c r="D5" s="17" t="n">
        <v>7.98</v>
      </c>
    </row>
    <row r="6" customFormat="false" ht="15" hidden="false" customHeight="false" outlineLevel="0" collapsed="false">
      <c r="B6" s="16" t="s">
        <v>15</v>
      </c>
      <c r="C6" s="16" t="n">
        <v>4</v>
      </c>
      <c r="D6" s="17" t="n">
        <v>4.95</v>
      </c>
    </row>
    <row r="7" customFormat="false" ht="15" hidden="false" customHeight="false" outlineLevel="0" collapsed="false">
      <c r="B7" s="16" t="s">
        <v>15</v>
      </c>
      <c r="C7" s="16" t="n">
        <v>6</v>
      </c>
      <c r="D7" s="17" t="n">
        <v>3.3</v>
      </c>
    </row>
    <row r="8" customFormat="false" ht="15" hidden="false" customHeight="false" outlineLevel="0" collapsed="false">
      <c r="B8" s="16" t="s">
        <v>15</v>
      </c>
      <c r="C8" s="16" t="n">
        <v>10</v>
      </c>
      <c r="D8" s="17" t="n">
        <v>1.91</v>
      </c>
    </row>
    <row r="9" customFormat="false" ht="15" hidden="false" customHeight="false" outlineLevel="0" collapsed="false">
      <c r="B9" s="16" t="s">
        <v>15</v>
      </c>
      <c r="C9" s="16" t="n">
        <v>16</v>
      </c>
      <c r="D9" s="17" t="n">
        <v>1.21</v>
      </c>
    </row>
    <row r="10" customFormat="false" ht="15" hidden="false" customHeight="false" outlineLevel="0" collapsed="false">
      <c r="B10" s="16" t="s">
        <v>15</v>
      </c>
      <c r="C10" s="16" t="n">
        <v>25</v>
      </c>
      <c r="D10" s="17" t="n">
        <v>0.78</v>
      </c>
    </row>
    <row r="11" customFormat="false" ht="15" hidden="false" customHeight="false" outlineLevel="0" collapsed="false">
      <c r="B11" s="16" t="s">
        <v>15</v>
      </c>
      <c r="C11" s="16" t="n">
        <v>35</v>
      </c>
      <c r="D11" s="17" t="n">
        <v>0.554</v>
      </c>
    </row>
    <row r="12" customFormat="false" ht="15" hidden="false" customHeight="false" outlineLevel="0" collapsed="false">
      <c r="B12" s="16" t="s">
        <v>15</v>
      </c>
      <c r="C12" s="16" t="n">
        <v>50</v>
      </c>
      <c r="D12" s="17" t="n">
        <v>0.386</v>
      </c>
    </row>
    <row r="13" customFormat="false" ht="15" hidden="false" customHeight="false" outlineLevel="0" collapsed="false">
      <c r="B13" s="16" t="s">
        <v>15</v>
      </c>
      <c r="C13" s="16" t="n">
        <v>70</v>
      </c>
      <c r="D13" s="17" t="n">
        <v>0.272</v>
      </c>
    </row>
    <row r="14" customFormat="false" ht="15" hidden="false" customHeight="false" outlineLevel="0" collapsed="false">
      <c r="B14" s="16" t="s">
        <v>15</v>
      </c>
      <c r="C14" s="16" t="n">
        <v>95</v>
      </c>
      <c r="D14" s="17" t="n">
        <v>0.206</v>
      </c>
    </row>
    <row r="15" customFormat="false" ht="15" hidden="false" customHeight="false" outlineLevel="0" collapsed="false">
      <c r="B15" s="16" t="s">
        <v>15</v>
      </c>
      <c r="C15" s="16" t="n">
        <v>120</v>
      </c>
      <c r="D15" s="17" t="n">
        <v>0.161</v>
      </c>
    </row>
    <row r="16" customFormat="false" ht="15" hidden="false" customHeight="false" outlineLevel="0" collapsed="false">
      <c r="B16" s="16" t="s">
        <v>37</v>
      </c>
      <c r="C16" s="16" t="n">
        <v>1.5</v>
      </c>
      <c r="D16" s="17" t="n">
        <v>22</v>
      </c>
    </row>
    <row r="17" customFormat="false" ht="15" hidden="false" customHeight="false" outlineLevel="0" collapsed="false">
      <c r="B17" s="16" t="s">
        <v>37</v>
      </c>
      <c r="C17" s="16" t="n">
        <v>2.5</v>
      </c>
      <c r="D17" s="17" t="n">
        <v>13.3</v>
      </c>
    </row>
    <row r="18" customFormat="false" ht="15" hidden="false" customHeight="false" outlineLevel="0" collapsed="false">
      <c r="B18" s="16" t="s">
        <v>37</v>
      </c>
      <c r="C18" s="16" t="n">
        <v>4</v>
      </c>
      <c r="D18" s="17" t="n">
        <v>8.24</v>
      </c>
    </row>
    <row r="19" customFormat="false" ht="15" hidden="false" customHeight="false" outlineLevel="0" collapsed="false">
      <c r="B19" s="16" t="s">
        <v>37</v>
      </c>
      <c r="C19" s="16" t="n">
        <v>6</v>
      </c>
      <c r="D19" s="17" t="n">
        <v>5.49</v>
      </c>
    </row>
    <row r="20" customFormat="false" ht="15" hidden="false" customHeight="false" outlineLevel="0" collapsed="false">
      <c r="B20" s="16" t="s">
        <v>37</v>
      </c>
      <c r="C20" s="16" t="n">
        <v>10</v>
      </c>
      <c r="D20" s="17" t="n">
        <v>3.08</v>
      </c>
    </row>
    <row r="21" customFormat="false" ht="15" hidden="false" customHeight="false" outlineLevel="0" collapsed="false">
      <c r="B21" s="16" t="s">
        <v>37</v>
      </c>
      <c r="C21" s="16" t="n">
        <v>16</v>
      </c>
      <c r="D21" s="17" t="n">
        <v>1.91</v>
      </c>
    </row>
    <row r="22" customFormat="false" ht="15" hidden="false" customHeight="false" outlineLevel="0" collapsed="false">
      <c r="B22" s="16" t="s">
        <v>37</v>
      </c>
      <c r="C22" s="16" t="n">
        <v>25</v>
      </c>
      <c r="D22" s="17" t="n">
        <v>1.2</v>
      </c>
    </row>
    <row r="23" customFormat="false" ht="15" hidden="false" customHeight="false" outlineLevel="0" collapsed="false">
      <c r="B23" s="16" t="s">
        <v>37</v>
      </c>
      <c r="C23" s="16" t="n">
        <v>35</v>
      </c>
      <c r="D23" s="17" t="n">
        <v>0.868</v>
      </c>
    </row>
    <row r="24" customFormat="false" ht="15" hidden="false" customHeight="false" outlineLevel="0" collapsed="false">
      <c r="B24" s="16" t="s">
        <v>37</v>
      </c>
      <c r="C24" s="16" t="n">
        <v>50</v>
      </c>
      <c r="D24" s="17" t="n">
        <v>0.641</v>
      </c>
    </row>
    <row r="25" customFormat="false" ht="15" hidden="false" customHeight="false" outlineLevel="0" collapsed="false">
      <c r="B25" s="16" t="s">
        <v>37</v>
      </c>
      <c r="C25" s="16" t="n">
        <v>70</v>
      </c>
      <c r="D25" s="17" t="n">
        <v>0.443</v>
      </c>
    </row>
    <row r="26" customFormat="false" ht="15" hidden="false" customHeight="false" outlineLevel="0" collapsed="false">
      <c r="B26" s="16" t="s">
        <v>37</v>
      </c>
      <c r="C26" s="16" t="n">
        <v>95</v>
      </c>
      <c r="D26" s="17" t="n">
        <v>0.32</v>
      </c>
    </row>
    <row r="27" customFormat="false" ht="15" hidden="false" customHeight="false" outlineLevel="0" collapsed="false">
      <c r="B27" s="16" t="s">
        <v>37</v>
      </c>
      <c r="C27" s="16" t="n">
        <v>120</v>
      </c>
      <c r="D27" s="17" t="n">
        <v>0.253</v>
      </c>
    </row>
    <row r="28" customFormat="false" ht="27.75" hidden="false" customHeight="true" outlineLevel="0" collapsed="false">
      <c r="B28" s="18" t="s">
        <v>38</v>
      </c>
      <c r="C28" s="18"/>
      <c r="D28" s="18"/>
    </row>
  </sheetData>
  <mergeCells count="2">
    <mergeCell ref="B2:D2"/>
    <mergeCell ref="B28:D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2026-07-01T12:23:08Z</dcterms:created>
  <dc:creator>openpyxl</dc:creator>
  <dc:description/>
  <dc:language>en-US</dc:language>
  <cp:lastModifiedBy/>
  <dcterms:modified xsi:type="dcterms:W3CDTF">2026-07-01T12:23:08Z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